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90" windowWidth="8430" windowHeight="6720" tabRatio="804" activeTab="0"/>
  </bookViews>
  <sheets>
    <sheet name="דף מרכז" sheetId="1" r:id="rId1"/>
    <sheet name="פירוט הוצאות" sheetId="2" r:id="rId2"/>
  </sheets>
  <definedNames>
    <definedName name="Default" localSheetId="0">'דף מרכז'!$N$5:$P$10</definedName>
    <definedName name="_xlnm.Print_Area" localSheetId="0">'דף מרכז'!$A$2:$I$49</definedName>
    <definedName name="_xlnm.Print_Area" localSheetId="1">'פירוט הוצאות'!$A$1:$J$39</definedName>
  </definedNames>
  <calcPr fullCalcOnLoad="1"/>
</workbook>
</file>

<file path=xl/sharedStrings.xml><?xml version="1.0" encoding="utf-8"?>
<sst xmlns="http://schemas.openxmlformats.org/spreadsheetml/2006/main" count="60" uniqueCount="51">
  <si>
    <t>תאריך המרה קובע</t>
  </si>
  <si>
    <t>סוג המטבע</t>
  </si>
  <si>
    <t>שער המרה</t>
  </si>
  <si>
    <t>הוצאה</t>
  </si>
  <si>
    <t>סה"כ</t>
  </si>
  <si>
    <t>שקלים</t>
  </si>
  <si>
    <t>מלון</t>
  </si>
  <si>
    <t>שונות</t>
  </si>
  <si>
    <t>סה"כ הוצאות</t>
  </si>
  <si>
    <t>חתימת הנוסע</t>
  </si>
  <si>
    <t>תאריך</t>
  </si>
  <si>
    <t>חתימת המאשר</t>
  </si>
  <si>
    <t>הערות</t>
  </si>
  <si>
    <t>מטבע</t>
  </si>
  <si>
    <t>שם המאשר</t>
  </si>
  <si>
    <t xml:space="preserve"> </t>
  </si>
  <si>
    <t xml:space="preserve">   </t>
  </si>
  <si>
    <t>מספר ימי אש"ל מקסימלי</t>
  </si>
  <si>
    <t>בשקלים</t>
  </si>
  <si>
    <t xml:space="preserve">מספר ימי אש"ל </t>
  </si>
  <si>
    <t>הוצאה במט"ח</t>
  </si>
  <si>
    <t>כן</t>
  </si>
  <si>
    <t>לא</t>
  </si>
  <si>
    <t>USD</t>
  </si>
  <si>
    <t>אש"ל</t>
  </si>
  <si>
    <t>אשל ליום ב$</t>
  </si>
  <si>
    <t>פירוט הוצאות (קבלות):</t>
  </si>
  <si>
    <t>מט"ח</t>
  </si>
  <si>
    <t>סה"כ הוצאה</t>
  </si>
  <si>
    <t xml:space="preserve">שם החברה:  </t>
  </si>
  <si>
    <t xml:space="preserve">שם הנוסע:  </t>
  </si>
  <si>
    <t xml:space="preserve">תפקידו:  </t>
  </si>
  <si>
    <t xml:space="preserve">מטרת הנסיעה:  </t>
  </si>
  <si>
    <t xml:space="preserve">תאריך יציאה:  </t>
  </si>
  <si>
    <t xml:space="preserve">תאריך חזרה:  </t>
  </si>
  <si>
    <t>האם מדינה בתקנות?</t>
  </si>
  <si>
    <t>ארץ יעד</t>
  </si>
  <si>
    <t>סה"כ אש"ל מקסימלי ב$</t>
  </si>
  <si>
    <t>החזר לנוסע / (גביה מהנוסע)</t>
  </si>
  <si>
    <t>עדכון אחרון: 24/06/2014</t>
  </si>
  <si>
    <t>יחידות מטבע</t>
  </si>
  <si>
    <t>השער</t>
  </si>
  <si>
    <t>שינוי יומי</t>
  </si>
  <si>
    <t>דולר</t>
  </si>
  <si>
    <t>ליש"ט</t>
  </si>
  <si>
    <t>100 יין</t>
  </si>
  <si>
    <t>אירו</t>
  </si>
  <si>
    <t>סוג הוצאה</t>
  </si>
  <si>
    <t>טיסות ונסיעות</t>
  </si>
  <si>
    <t>מספר תנועה בספרים</t>
  </si>
  <si>
    <t>קיזוז מקדמה לעובד: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</si>
</sst>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 ;_ * \-#,##0_ ;_ * &quot;-&quot;??_ ;_ @_ "/>
    <numFmt numFmtId="173" formatCode="_ * #,##0.0_ ;_ * \-#,##0.0_ ;_ * &quot;-&quot;?_ ;_ @_ "/>
    <numFmt numFmtId="174" formatCode="_ * #,##0.000_ ;_ * \-#,##0.000_ ;_ * &quot;-&quot;??_ ;_ @_ "/>
    <numFmt numFmtId="175" formatCode="_ * #,##0.0_ ;_ * \-#,##0.0_ ;_ * &quot;-&quot;??_ ;_ @_ "/>
    <numFmt numFmtId="176" formatCode="#,##0.000000_ ;\-#,##0.000000\ "/>
    <numFmt numFmtId="177" formatCode="_ * #,##0.0000_ ;_ * \-#,##0.0000_ ;_ * &quot;-&quot;??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 * #,##0.000000_ ;_ * \-#,##0.000000_ ;_ * &quot;-&quot;??????_ ;_ @_ "/>
    <numFmt numFmtId="183" formatCode="[$-1010000]d/m/yy;@"/>
    <numFmt numFmtId="184" formatCode="_-[$$-409]* #,##0.00_ ;_-[$$-409]* \-#,##0.00\ ;_-[$$-409]* &quot;-&quot;??_ ;_-@_ "/>
    <numFmt numFmtId="185" formatCode="#,##0;\(#,##0\)"/>
  </numFmts>
  <fonts count="61">
    <font>
      <sz val="10"/>
      <name val="Arial"/>
      <family val="0"/>
    </font>
    <font>
      <sz val="10"/>
      <name val="Davi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David"/>
      <family val="2"/>
    </font>
    <font>
      <b/>
      <sz val="10"/>
      <name val="David"/>
      <family val="2"/>
    </font>
    <font>
      <u val="singleAccounting"/>
      <sz val="12"/>
      <name val="David"/>
      <family val="2"/>
    </font>
    <font>
      <u val="single"/>
      <sz val="12"/>
      <name val="David"/>
      <family val="2"/>
    </font>
    <font>
      <b/>
      <sz val="12"/>
      <name val="David"/>
      <family val="2"/>
    </font>
    <font>
      <b/>
      <u val="single"/>
      <sz val="12"/>
      <name val="David"/>
      <family val="2"/>
    </font>
    <font>
      <sz val="11"/>
      <name val="David"/>
      <family val="2"/>
    </font>
    <font>
      <b/>
      <sz val="16"/>
      <name val="David"/>
      <family val="2"/>
    </font>
    <font>
      <sz val="16"/>
      <name val="David"/>
      <family val="2"/>
    </font>
    <font>
      <b/>
      <u val="singleAccounting"/>
      <sz val="12"/>
      <name val="David"/>
      <family val="2"/>
    </font>
    <font>
      <b/>
      <sz val="11"/>
      <name val="David"/>
      <family val="2"/>
    </font>
    <font>
      <b/>
      <sz val="18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9"/>
      <name val="Arial"/>
      <family val="2"/>
    </font>
    <font>
      <sz val="10"/>
      <color indexed="9"/>
      <name val="David"/>
      <family val="2"/>
    </font>
    <font>
      <sz val="12"/>
      <color indexed="9"/>
      <name val="David"/>
      <family val="2"/>
    </font>
    <font>
      <sz val="16"/>
      <color indexed="9"/>
      <name val="David"/>
      <family val="2"/>
    </font>
    <font>
      <sz val="8"/>
      <name val="Tahoma"/>
      <family val="2"/>
    </font>
    <font>
      <b/>
      <sz val="2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0"/>
      <name val="Arial"/>
      <family val="2"/>
    </font>
    <font>
      <sz val="10"/>
      <color theme="0"/>
      <name val="David"/>
      <family val="2"/>
    </font>
    <font>
      <sz val="12"/>
      <color theme="0"/>
      <name val="David"/>
      <family val="2"/>
    </font>
    <font>
      <sz val="16"/>
      <color theme="0"/>
      <name val="David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9E1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51" fillId="0" borderId="6" applyNumberFormat="0" applyFill="0" applyAlignment="0" applyProtection="0"/>
    <xf numFmtId="0" fontId="52" fillId="26" borderId="7" applyNumberFormat="0" applyAlignment="0" applyProtection="0"/>
    <xf numFmtId="41" fontId="0" fillId="0" borderId="0" applyFont="0" applyFill="0" applyBorder="0" applyAlignment="0" applyProtection="0"/>
    <xf numFmtId="0" fontId="53" fillId="29" borderId="2" applyNumberFormat="0" applyAlignment="0" applyProtection="0"/>
    <xf numFmtId="0" fontId="54" fillId="30" borderId="0" applyNumberFormat="0" applyBorder="0" applyAlignment="0" applyProtection="0"/>
    <xf numFmtId="0" fontId="55" fillId="31" borderId="8" applyNumberFormat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3" fontId="1" fillId="0" borderId="0" xfId="33" applyFont="1" applyAlignment="1" applyProtection="1">
      <alignment/>
      <protection/>
    </xf>
    <xf numFmtId="43" fontId="0" fillId="0" borderId="0" xfId="33" applyAlignment="1" applyProtection="1">
      <alignment/>
      <protection/>
    </xf>
    <xf numFmtId="0" fontId="5" fillId="0" borderId="0" xfId="0" applyFont="1" applyAlignment="1" applyProtection="1">
      <alignment/>
      <protection/>
    </xf>
    <xf numFmtId="43" fontId="5" fillId="0" borderId="0" xfId="33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43" fontId="1" fillId="0" borderId="10" xfId="33" applyFont="1" applyBorder="1" applyAlignment="1" applyProtection="1">
      <alignment/>
      <protection/>
    </xf>
    <xf numFmtId="43" fontId="1" fillId="0" borderId="0" xfId="33" applyFont="1" applyFill="1" applyBorder="1" applyAlignment="1" applyProtection="1">
      <alignment horizontal="left"/>
      <protection/>
    </xf>
    <xf numFmtId="43" fontId="1" fillId="0" borderId="0" xfId="33" applyFont="1" applyFill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43" fontId="7" fillId="0" borderId="0" xfId="33" applyFont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59" fillId="0" borderId="0" xfId="0" applyNumberFormat="1" applyFont="1" applyAlignment="1" applyProtection="1">
      <alignment/>
      <protection/>
    </xf>
    <xf numFmtId="43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4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3" fontId="5" fillId="0" borderId="0" xfId="33" applyFont="1" applyFill="1" applyBorder="1" applyAlignment="1" applyProtection="1">
      <alignment horizontal="left"/>
      <protection/>
    </xf>
    <xf numFmtId="9" fontId="5" fillId="0" borderId="0" xfId="33" applyNumberFormat="1" applyFont="1" applyBorder="1" applyAlignment="1" applyProtection="1">
      <alignment/>
      <protection/>
    </xf>
    <xf numFmtId="49" fontId="5" fillId="0" borderId="0" xfId="33" applyNumberFormat="1" applyFont="1" applyFill="1" applyBorder="1" applyAlignment="1" applyProtection="1">
      <alignment horizontal="right"/>
      <protection/>
    </xf>
    <xf numFmtId="43" fontId="7" fillId="0" borderId="0" xfId="33" applyFont="1" applyFill="1" applyBorder="1" applyAlignment="1" applyProtection="1">
      <alignment horizontal="center"/>
      <protection/>
    </xf>
    <xf numFmtId="43" fontId="5" fillId="0" borderId="11" xfId="33" applyFont="1" applyBorder="1" applyAlignment="1" applyProtection="1">
      <alignment horizontal="center" wrapText="1"/>
      <protection/>
    </xf>
    <xf numFmtId="43" fontId="5" fillId="0" borderId="11" xfId="33" applyFont="1" applyBorder="1" applyAlignment="1" applyProtection="1">
      <alignment horizontal="center"/>
      <protection/>
    </xf>
    <xf numFmtId="43" fontId="5" fillId="0" borderId="0" xfId="33" applyFont="1" applyAlignment="1" applyProtection="1">
      <alignment horizontal="center"/>
      <protection/>
    </xf>
    <xf numFmtId="43" fontId="7" fillId="0" borderId="0" xfId="33" applyFont="1" applyAlignment="1" applyProtection="1">
      <alignment horizontal="center"/>
      <protection/>
    </xf>
    <xf numFmtId="43" fontId="7" fillId="0" borderId="0" xfId="33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172" fontId="5" fillId="0" borderId="12" xfId="33" applyNumberFormat="1" applyFont="1" applyFill="1" applyBorder="1" applyAlignment="1" applyProtection="1">
      <alignment horizontal="center"/>
      <protection/>
    </xf>
    <xf numFmtId="172" fontId="5" fillId="0" borderId="0" xfId="33" applyNumberFormat="1" applyFont="1" applyAlignment="1" applyProtection="1">
      <alignment horizontal="center"/>
      <protection/>
    </xf>
    <xf numFmtId="43" fontId="5" fillId="0" borderId="0" xfId="0" applyNumberFormat="1" applyFont="1" applyAlignment="1" applyProtection="1">
      <alignment horizontal="center"/>
      <protection/>
    </xf>
    <xf numFmtId="43" fontId="5" fillId="0" borderId="13" xfId="33" applyFont="1" applyBorder="1" applyAlignment="1" applyProtection="1">
      <alignment horizontal="center"/>
      <protection/>
    </xf>
    <xf numFmtId="172" fontId="5" fillId="0" borderId="13" xfId="33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172" fontId="5" fillId="0" borderId="0" xfId="33" applyNumberFormat="1" applyFont="1" applyFill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5" fillId="0" borderId="0" xfId="0" applyFont="1" applyAlignment="1" applyProtection="1" quotePrefix="1">
      <alignment horizontal="left"/>
      <protection/>
    </xf>
    <xf numFmtId="43" fontId="5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right"/>
      <protection/>
    </xf>
    <xf numFmtId="0" fontId="11" fillId="0" borderId="17" xfId="0" applyFont="1" applyBorder="1" applyAlignment="1" applyProtection="1">
      <alignment horizontal="right"/>
      <protection/>
    </xf>
    <xf numFmtId="0" fontId="11" fillId="0" borderId="18" xfId="0" applyFont="1" applyBorder="1" applyAlignment="1" applyProtection="1">
      <alignment horizontal="right"/>
      <protection/>
    </xf>
    <xf numFmtId="43" fontId="5" fillId="0" borderId="0" xfId="33" applyFont="1" applyAlignment="1" applyProtection="1">
      <alignment horizontal="center" wrapText="1"/>
      <protection/>
    </xf>
    <xf numFmtId="43" fontId="5" fillId="0" borderId="0" xfId="33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2" fontId="12" fillId="0" borderId="0" xfId="33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185" fontId="5" fillId="0" borderId="19" xfId="33" applyNumberFormat="1" applyFont="1" applyBorder="1" applyAlignment="1" applyProtection="1">
      <alignment horizontal="center"/>
      <protection/>
    </xf>
    <xf numFmtId="14" fontId="59" fillId="0" borderId="0" xfId="0" applyNumberFormat="1" applyFont="1" applyAlignment="1" applyProtection="1">
      <alignment/>
      <protection/>
    </xf>
    <xf numFmtId="10" fontId="59" fillId="0" borderId="0" xfId="0" applyNumberFormat="1" applyFont="1" applyAlignment="1" applyProtection="1">
      <alignment/>
      <protection/>
    </xf>
    <xf numFmtId="0" fontId="59" fillId="0" borderId="0" xfId="0" applyFont="1" applyAlignment="1" applyProtection="1">
      <alignment horizontal="center" readingOrder="2"/>
      <protection/>
    </xf>
    <xf numFmtId="0" fontId="60" fillId="0" borderId="0" xfId="0" applyFont="1" applyAlignment="1" applyProtection="1">
      <alignment/>
      <protection/>
    </xf>
    <xf numFmtId="43" fontId="9" fillId="0" borderId="0" xfId="33" applyFont="1" applyAlignment="1" applyProtection="1">
      <alignment/>
      <protection/>
    </xf>
    <xf numFmtId="43" fontId="14" fillId="0" borderId="0" xfId="33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43" fontId="14" fillId="0" borderId="0" xfId="33" applyFont="1" applyAlignment="1" applyProtection="1">
      <alignment/>
      <protection/>
    </xf>
    <xf numFmtId="0" fontId="9" fillId="32" borderId="20" xfId="0" applyFont="1" applyFill="1" applyBorder="1" applyAlignment="1" applyProtection="1">
      <alignment/>
      <protection locked="0"/>
    </xf>
    <xf numFmtId="0" fontId="9" fillId="32" borderId="20" xfId="0" applyFont="1" applyFill="1" applyBorder="1" applyAlignment="1" applyProtection="1">
      <alignment horizontal="center"/>
      <protection locked="0"/>
    </xf>
    <xf numFmtId="43" fontId="9" fillId="32" borderId="20" xfId="33" applyFont="1" applyFill="1" applyBorder="1" applyAlignment="1" applyProtection="1">
      <alignment/>
      <protection locked="0"/>
    </xf>
    <xf numFmtId="43" fontId="9" fillId="32" borderId="21" xfId="33" applyFont="1" applyFill="1" applyBorder="1" applyAlignment="1" applyProtection="1">
      <alignment/>
      <protection/>
    </xf>
    <xf numFmtId="43" fontId="9" fillId="32" borderId="22" xfId="33" applyFont="1" applyFill="1" applyBorder="1" applyAlignment="1" applyProtection="1">
      <alignment/>
      <protection/>
    </xf>
    <xf numFmtId="172" fontId="5" fillId="32" borderId="20" xfId="33" applyNumberFormat="1" applyFont="1" applyFill="1" applyBorder="1" applyAlignment="1" applyProtection="1">
      <alignment horizontal="center"/>
      <protection locked="0"/>
    </xf>
    <xf numFmtId="0" fontId="9" fillId="32" borderId="14" xfId="0" applyFont="1" applyFill="1" applyBorder="1" applyAlignment="1" applyProtection="1">
      <alignment horizontal="center"/>
      <protection locked="0"/>
    </xf>
    <xf numFmtId="14" fontId="9" fillId="32" borderId="23" xfId="0" applyNumberFormat="1" applyFont="1" applyFill="1" applyBorder="1" applyAlignment="1" applyProtection="1">
      <alignment/>
      <protection locked="0"/>
    </xf>
    <xf numFmtId="43" fontId="9" fillId="32" borderId="23" xfId="33" applyFont="1" applyFill="1" applyBorder="1" applyAlignment="1" applyProtection="1">
      <alignment horizontal="left"/>
      <protection locked="0"/>
    </xf>
    <xf numFmtId="14" fontId="9" fillId="32" borderId="24" xfId="0" applyNumberFormat="1" applyFont="1" applyFill="1" applyBorder="1" applyAlignment="1" applyProtection="1">
      <alignment/>
      <protection locked="0"/>
    </xf>
    <xf numFmtId="0" fontId="15" fillId="0" borderId="25" xfId="0" applyFont="1" applyFill="1" applyBorder="1" applyAlignment="1" applyProtection="1">
      <alignment horizontal="center"/>
      <protection/>
    </xf>
    <xf numFmtId="4" fontId="9" fillId="32" borderId="26" xfId="33" applyNumberFormat="1" applyFont="1" applyFill="1" applyBorder="1" applyAlignment="1" applyProtection="1">
      <alignment horizontal="center"/>
      <protection locked="0"/>
    </xf>
    <xf numFmtId="43" fontId="9" fillId="32" borderId="27" xfId="33" applyFont="1" applyFill="1" applyBorder="1" applyAlignment="1" applyProtection="1">
      <alignment horizontal="center"/>
      <protection locked="0"/>
    </xf>
    <xf numFmtId="43" fontId="9" fillId="32" borderId="28" xfId="33" applyFont="1" applyFill="1" applyBorder="1" applyAlignment="1" applyProtection="1">
      <alignment horizontal="center"/>
      <protection locked="0"/>
    </xf>
    <xf numFmtId="172" fontId="12" fillId="0" borderId="29" xfId="33" applyNumberFormat="1" applyFont="1" applyBorder="1" applyAlignment="1" applyProtection="1">
      <alignment horizontal="center"/>
      <protection/>
    </xf>
    <xf numFmtId="0" fontId="9" fillId="32" borderId="20" xfId="0" applyFont="1" applyFill="1" applyBorder="1" applyAlignment="1" applyProtection="1">
      <alignment/>
      <protection locked="0"/>
    </xf>
    <xf numFmtId="43" fontId="14" fillId="0" borderId="11" xfId="33" applyFont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3" fontId="5" fillId="0" borderId="0" xfId="33" applyFont="1" applyFill="1" applyBorder="1" applyAlignment="1" applyProtection="1">
      <alignment horizontal="center"/>
      <protection/>
    </xf>
    <xf numFmtId="0" fontId="16" fillId="0" borderId="30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3" fontId="5" fillId="0" borderId="0" xfId="33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9" fillId="32" borderId="31" xfId="0" applyFont="1" applyFill="1" applyBorder="1" applyAlignment="1" applyProtection="1">
      <alignment/>
      <protection locked="0"/>
    </xf>
    <xf numFmtId="0" fontId="9" fillId="32" borderId="24" xfId="0" applyFont="1" applyFill="1" applyBorder="1" applyAlignment="1" applyProtection="1">
      <alignment/>
      <protection locked="0"/>
    </xf>
    <xf numFmtId="0" fontId="9" fillId="32" borderId="31" xfId="0" applyFont="1" applyFill="1" applyBorder="1" applyAlignment="1" applyProtection="1">
      <alignment horizontal="right"/>
      <protection locked="0"/>
    </xf>
    <xf numFmtId="0" fontId="9" fillId="32" borderId="24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/>
    </xf>
    <xf numFmtId="43" fontId="9" fillId="32" borderId="31" xfId="33" applyFont="1" applyFill="1" applyBorder="1" applyAlignment="1" applyProtection="1">
      <alignment horizontal="center"/>
      <protection locked="0"/>
    </xf>
    <xf numFmtId="43" fontId="9" fillId="32" borderId="24" xfId="33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43" fontId="5" fillId="0" borderId="0" xfId="33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43" fontId="14" fillId="0" borderId="0" xfId="33" applyFont="1" applyAlignment="1" applyProtection="1">
      <alignment horizontal="center"/>
      <protection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5</xdr:row>
      <xdr:rowOff>0</xdr:rowOff>
    </xdr:from>
    <xdr:to>
      <xdr:col>11</xdr:col>
      <xdr:colOff>600075</xdr:colOff>
      <xdr:row>6</xdr:row>
      <xdr:rowOff>200025</xdr:rowOff>
    </xdr:to>
    <xdr:sp macro="[0]!Macro3">
      <xdr:nvSpPr>
        <xdr:cNvPr id="1" name="מלבן מעוגל 1"/>
        <xdr:cNvSpPr>
          <a:spLocks/>
        </xdr:cNvSpPr>
      </xdr:nvSpPr>
      <xdr:spPr>
        <a:xfrm>
          <a:off x="9153525" y="1190625"/>
          <a:ext cx="847725" cy="4095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איפוס</a:t>
          </a:r>
        </a:p>
      </xdr:txBody>
    </xdr:sp>
    <xdr:clientData/>
  </xdr:twoCellAnchor>
  <xdr:twoCellAnchor>
    <xdr:from>
      <xdr:col>10</xdr:col>
      <xdr:colOff>133350</xdr:colOff>
      <xdr:row>7</xdr:row>
      <xdr:rowOff>180975</xdr:rowOff>
    </xdr:from>
    <xdr:to>
      <xdr:col>11</xdr:col>
      <xdr:colOff>600075</xdr:colOff>
      <xdr:row>9</xdr:row>
      <xdr:rowOff>190500</xdr:rowOff>
    </xdr:to>
    <xdr:sp macro="[0]!printing">
      <xdr:nvSpPr>
        <xdr:cNvPr id="2" name="מלבן מעוגל 2"/>
        <xdr:cNvSpPr>
          <a:spLocks/>
        </xdr:cNvSpPr>
      </xdr:nvSpPr>
      <xdr:spPr>
        <a:xfrm>
          <a:off x="9153525" y="1790700"/>
          <a:ext cx="847725" cy="4095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הדפסה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>
    <pageSetUpPr fitToPage="1"/>
  </sheetPr>
  <dimension ref="A2:V49"/>
  <sheetViews>
    <sheetView showZeros="0" rightToLeft="1" tabSelected="1" zoomScalePageLayoutView="0" workbookViewId="0" topLeftCell="A1">
      <selection activeCell="B8" sqref="B8:C8"/>
    </sheetView>
  </sheetViews>
  <sheetFormatPr defaultColWidth="9.140625" defaultRowHeight="12.75"/>
  <cols>
    <col min="1" max="1" width="27.7109375" style="6" bestFit="1" customWidth="1"/>
    <col min="2" max="2" width="10.7109375" style="6" bestFit="1" customWidth="1"/>
    <col min="3" max="3" width="18.140625" style="6" customWidth="1"/>
    <col min="4" max="5" width="13.28125" style="6" customWidth="1"/>
    <col min="6" max="6" width="12.00390625" style="6" customWidth="1"/>
    <col min="7" max="8" width="10.28125" style="6" customWidth="1"/>
    <col min="9" max="9" width="12.28125" style="6" customWidth="1"/>
    <col min="10" max="10" width="7.28125" style="6" bestFit="1" customWidth="1"/>
    <col min="11" max="11" width="5.7109375" style="6" customWidth="1"/>
    <col min="12" max="13" width="9.140625" style="6" customWidth="1"/>
    <col min="14" max="14" width="22.7109375" style="15" bestFit="1" customWidth="1"/>
    <col min="15" max="15" width="8.421875" style="15" bestFit="1" customWidth="1"/>
    <col min="16" max="16" width="9.28125" style="15" bestFit="1" customWidth="1"/>
    <col min="17" max="16384" width="9.140625" style="6" customWidth="1"/>
  </cols>
  <sheetData>
    <row r="1" ht="4.5" customHeight="1"/>
    <row r="2" spans="1:3" ht="24" thickBot="1">
      <c r="A2" s="86" t="s">
        <v>49</v>
      </c>
      <c r="B2" s="87"/>
      <c r="C2" s="87"/>
    </row>
    <row r="3" spans="1:3" ht="23.25">
      <c r="A3" s="88"/>
      <c r="B3" s="16"/>
      <c r="C3" s="16"/>
    </row>
    <row r="4" spans="1:3" ht="23.25">
      <c r="A4" s="88"/>
      <c r="B4" s="16"/>
      <c r="C4" s="16"/>
    </row>
    <row r="5" spans="1:22" ht="18.75" thickBot="1">
      <c r="A5" s="13"/>
      <c r="C5" s="14"/>
      <c r="L5" s="15" t="str">
        <f>+E8</f>
        <v>USD</v>
      </c>
      <c r="M5" s="15" t="b">
        <f>IF(YEAR(F6)=2013,73,IF(YEAR(F6)=2014,74,IF(YEAR(F6)=2015,75,IF(YEAR(F6)=2016,75,IF(YEAR(F6)=2017,76,IF(YEAR(F6)=2018,78,IF(YEAR(F6)=2019,80)))))))</f>
        <v>0</v>
      </c>
      <c r="N5" s="15" t="s">
        <v>39</v>
      </c>
      <c r="O5" s="59">
        <f ca="1">TODAY()</f>
        <v>43559</v>
      </c>
      <c r="V5" s="15" t="s">
        <v>21</v>
      </c>
    </row>
    <row r="6" spans="1:22" ht="16.5" thickBot="1">
      <c r="A6" s="16"/>
      <c r="B6" s="16"/>
      <c r="D6" s="91" t="s">
        <v>0</v>
      </c>
      <c r="E6" s="92"/>
      <c r="F6" s="76"/>
      <c r="L6" s="17">
        <f>+F8</f>
        <v>0</v>
      </c>
      <c r="M6" s="15" t="b">
        <f>IF(YEAR(F6)=2013,122,IF(YEAR(F6)=2014,123,IF(YEAR(F6)=2015,125,IF(YEAR(F6)=2016,125,IF(YEAR(F6)=2017,128,IF(YEAR(F6)=2018,130,IF(YEAR(F6)=2019,133)))))))</f>
        <v>0</v>
      </c>
      <c r="N6" s="15" t="s">
        <v>40</v>
      </c>
      <c r="O6" s="15" t="s">
        <v>41</v>
      </c>
      <c r="P6" s="15" t="s">
        <v>42</v>
      </c>
      <c r="Q6" s="6" t="s">
        <v>16</v>
      </c>
      <c r="V6" s="15" t="s">
        <v>22</v>
      </c>
    </row>
    <row r="7" spans="1:17" ht="16.5" thickBot="1">
      <c r="A7" s="49" t="s">
        <v>29</v>
      </c>
      <c r="B7" s="93"/>
      <c r="C7" s="94"/>
      <c r="G7" s="6" t="s">
        <v>15</v>
      </c>
      <c r="K7" s="16"/>
      <c r="L7" s="17">
        <f>+G8</f>
        <v>0</v>
      </c>
      <c r="M7" s="15" t="b">
        <f>IF(I30=0,M6,M5)</f>
        <v>0</v>
      </c>
      <c r="N7" s="15" t="s">
        <v>43</v>
      </c>
      <c r="O7" s="15">
        <v>3.433</v>
      </c>
      <c r="P7" s="60">
        <v>-0.00579</v>
      </c>
      <c r="Q7" s="6" t="s">
        <v>16</v>
      </c>
    </row>
    <row r="8" spans="1:16" ht="15" customHeight="1" thickBot="1">
      <c r="A8" s="50" t="s">
        <v>30</v>
      </c>
      <c r="B8" s="93"/>
      <c r="C8" s="94"/>
      <c r="D8" s="51" t="s">
        <v>1</v>
      </c>
      <c r="E8" s="77" t="s">
        <v>23</v>
      </c>
      <c r="F8" s="78"/>
      <c r="G8" s="78"/>
      <c r="H8" s="78"/>
      <c r="K8" s="16"/>
      <c r="L8" s="17">
        <f>+H8</f>
        <v>0</v>
      </c>
      <c r="M8" s="15"/>
      <c r="N8" s="15" t="s">
        <v>44</v>
      </c>
      <c r="O8" s="15">
        <v>5.833</v>
      </c>
      <c r="P8" s="60">
        <v>-0.00708</v>
      </c>
    </row>
    <row r="9" spans="1:16" ht="16.5" thickBot="1">
      <c r="A9" s="50" t="s">
        <v>31</v>
      </c>
      <c r="B9" s="95"/>
      <c r="C9" s="96"/>
      <c r="D9" s="52" t="s">
        <v>2</v>
      </c>
      <c r="E9" s="79"/>
      <c r="F9" s="80"/>
      <c r="G9" s="80"/>
      <c r="H9" s="80"/>
      <c r="K9" s="18"/>
      <c r="L9" s="15"/>
      <c r="N9" s="15" t="s">
        <v>45</v>
      </c>
      <c r="O9" s="15">
        <v>3.3695</v>
      </c>
      <c r="P9" s="60">
        <v>-0.00622</v>
      </c>
    </row>
    <row r="10" spans="1:16" ht="16.5" thickBot="1">
      <c r="A10" s="50" t="s">
        <v>32</v>
      </c>
      <c r="B10" s="95"/>
      <c r="C10" s="96"/>
      <c r="D10" s="19"/>
      <c r="E10" s="19"/>
      <c r="K10" s="16"/>
      <c r="N10" s="15" t="s">
        <v>46</v>
      </c>
      <c r="O10" s="15">
        <v>4.6765</v>
      </c>
      <c r="P10" s="60">
        <v>-0.0036</v>
      </c>
    </row>
    <row r="11" spans="1:11" ht="16.5" thickBot="1">
      <c r="A11" s="50" t="s">
        <v>33</v>
      </c>
      <c r="B11" s="74"/>
      <c r="C11" s="20"/>
      <c r="D11" s="19"/>
      <c r="E11" s="19"/>
      <c r="G11" s="21"/>
      <c r="K11" s="18"/>
    </row>
    <row r="12" spans="1:15" ht="16.5" thickBot="1">
      <c r="A12" s="50" t="s">
        <v>34</v>
      </c>
      <c r="B12" s="74"/>
      <c r="D12" s="19"/>
      <c r="E12" s="19"/>
      <c r="G12" s="21"/>
      <c r="K12" s="16"/>
      <c r="O12" s="61"/>
    </row>
    <row r="13" spans="4:11" ht="16.5" thickBot="1">
      <c r="D13" s="19"/>
      <c r="E13" s="19"/>
      <c r="K13" s="18"/>
    </row>
    <row r="14" spans="1:11" ht="16.5" thickBot="1">
      <c r="A14" s="22" t="s">
        <v>36</v>
      </c>
      <c r="B14" s="98"/>
      <c r="C14" s="99"/>
      <c r="K14" s="18"/>
    </row>
    <row r="15" spans="1:11" ht="16.5" thickBot="1">
      <c r="A15" s="22" t="s">
        <v>35</v>
      </c>
      <c r="B15" s="74" t="s">
        <v>22</v>
      </c>
      <c r="F15" s="100" t="str">
        <f>+IF(E9&lt;=0,"נא להזין שער המרה USD","")</f>
        <v>נא להזין שער המרה USD</v>
      </c>
      <c r="G15" s="100"/>
      <c r="H15" s="100"/>
      <c r="K15" s="18"/>
    </row>
    <row r="16" spans="1:11" ht="16.5" thickBot="1">
      <c r="A16" s="23" t="s">
        <v>19</v>
      </c>
      <c r="B16" s="75"/>
      <c r="F16" s="100" t="str">
        <f>+IF(F6=0,"נא להזין תאריך המרה קובע","")</f>
        <v>נא להזין תאריך המרה קובע</v>
      </c>
      <c r="G16" s="100"/>
      <c r="H16" s="100"/>
      <c r="J16" s="23"/>
      <c r="K16" s="16"/>
    </row>
    <row r="17" spans="2:11" ht="15.75">
      <c r="B17" s="24"/>
      <c r="F17" s="103">
        <f>IF(B16&gt;B18,"נא לבדוק את ימי האשל","")</f>
      </c>
      <c r="G17" s="103"/>
      <c r="H17" s="103"/>
      <c r="K17" s="16"/>
    </row>
    <row r="18" spans="1:11" ht="15.75">
      <c r="A18" s="6" t="s">
        <v>17</v>
      </c>
      <c r="B18" s="24">
        <f>B12-B11+1</f>
        <v>1</v>
      </c>
      <c r="K18" s="6" t="s">
        <v>15</v>
      </c>
    </row>
    <row r="19" spans="1:5" ht="15.75">
      <c r="A19" s="8" t="s">
        <v>25</v>
      </c>
      <c r="B19" s="11" t="b">
        <f>IF(B15="כן",$M$7*1.25,IF(B15="לא",$M$7,0))</f>
        <v>0</v>
      </c>
      <c r="C19" s="11"/>
      <c r="D19" s="11"/>
      <c r="E19" s="11"/>
    </row>
    <row r="20" spans="1:7" ht="12" customHeight="1">
      <c r="A20" s="8" t="s">
        <v>37</v>
      </c>
      <c r="B20" s="12">
        <f>+B18*B19</f>
        <v>0</v>
      </c>
      <c r="C20" s="11"/>
      <c r="D20" s="11"/>
      <c r="E20" s="11"/>
      <c r="F20" s="24"/>
      <c r="G20" s="24"/>
    </row>
    <row r="21" spans="2:5" ht="15.75">
      <c r="B21" s="25"/>
      <c r="C21" s="26"/>
      <c r="D21" s="26"/>
      <c r="E21" s="26"/>
    </row>
    <row r="22" spans="2:9" ht="33.75">
      <c r="B22" s="13"/>
      <c r="C22" s="13"/>
      <c r="D22" s="13"/>
      <c r="E22" s="27"/>
      <c r="F22" s="28" t="s">
        <v>20</v>
      </c>
      <c r="G22" s="29" t="s">
        <v>3</v>
      </c>
      <c r="H22" s="7"/>
      <c r="I22" s="53" t="s">
        <v>28</v>
      </c>
    </row>
    <row r="23" spans="2:9" ht="18">
      <c r="B23" s="31" t="str">
        <f>E8</f>
        <v>USD</v>
      </c>
      <c r="C23" s="31">
        <f>F8</f>
        <v>0</v>
      </c>
      <c r="D23" s="31">
        <f>G8</f>
        <v>0</v>
      </c>
      <c r="E23" s="31">
        <f>H8</f>
        <v>0</v>
      </c>
      <c r="F23" s="31" t="s">
        <v>18</v>
      </c>
      <c r="G23" s="31" t="s">
        <v>18</v>
      </c>
      <c r="H23" s="32"/>
      <c r="I23" s="31" t="s">
        <v>5</v>
      </c>
    </row>
    <row r="24" spans="6:10" ht="15.75">
      <c r="F24" s="33"/>
      <c r="G24" s="33"/>
      <c r="H24" s="33"/>
      <c r="I24" s="33"/>
      <c r="J24" s="34"/>
    </row>
    <row r="25" spans="1:15" ht="15.75">
      <c r="A25" s="35"/>
      <c r="B25" s="85"/>
      <c r="C25" s="85"/>
      <c r="D25" s="85"/>
      <c r="E25" s="85"/>
      <c r="F25" s="90"/>
      <c r="G25" s="90"/>
      <c r="H25" s="30"/>
      <c r="I25" s="36">
        <f>G25+F25</f>
        <v>0</v>
      </c>
      <c r="J25" s="97" t="e">
        <f>+IF((I25+I28)/E9&gt;(B16*B19),"חריגה בהוצאות אשל","")</f>
        <v>#DIV/0!</v>
      </c>
      <c r="K25" s="97"/>
      <c r="L25" s="97"/>
      <c r="M25" s="89">
        <f>IF(I28-B20*E9&gt;0,I28-B20*E9,0)</f>
        <v>0</v>
      </c>
      <c r="N25" s="89"/>
      <c r="O25" s="89"/>
    </row>
    <row r="26" spans="2:9" ht="15.75">
      <c r="B26" s="13"/>
      <c r="C26" s="13"/>
      <c r="D26" s="13"/>
      <c r="E26" s="13"/>
      <c r="F26" s="30"/>
      <c r="G26" s="30"/>
      <c r="H26" s="30"/>
      <c r="I26" s="37"/>
    </row>
    <row r="27" spans="1:9" ht="15.75">
      <c r="A27" s="35" t="s">
        <v>26</v>
      </c>
      <c r="B27" s="13"/>
      <c r="C27" s="13"/>
      <c r="D27" s="13"/>
      <c r="E27" s="13"/>
      <c r="F27" s="30"/>
      <c r="G27" s="30"/>
      <c r="H27" s="30"/>
      <c r="I27" s="37"/>
    </row>
    <row r="28" spans="1:9" ht="15.75">
      <c r="A28" s="21" t="s">
        <v>24</v>
      </c>
      <c r="B28" s="38">
        <f>+SUMIF('פירוט הוצאות'!$A$3:$A$37,A28,'פירוט הוצאות'!$E$3:$E$37)</f>
        <v>0</v>
      </c>
      <c r="C28" s="38">
        <f>+SUMIF('פירוט הוצאות'!$A$3:$A$37,A28,'פירוט הוצאות'!$F$3:$F$37)</f>
        <v>0</v>
      </c>
      <c r="D28" s="38">
        <f>+SUMIF('פירוט הוצאות'!$A$3:$A$37,A28,'פירוט הוצאות'!$G$3:$G$37)</f>
        <v>0</v>
      </c>
      <c r="E28" s="38">
        <f>+SUMIF('פירוט הוצאות'!$A$3:$A$37,A28,'פירוט הוצאות'!$H$3:$H$37)</f>
        <v>0</v>
      </c>
      <c r="F28" s="30">
        <f>(C28*$F$9)+(B28*$E$9)+($G$9*D28)+($H$9*E28)</f>
        <v>0</v>
      </c>
      <c r="G28" s="30">
        <f>+SUMIF('פירוט הוצאות'!$A$3:$A$37,A28,'פירוט הוצאות'!$D$3:$D$37)</f>
        <v>0</v>
      </c>
      <c r="H28" s="30"/>
      <c r="I28" s="37">
        <f>G28+F28</f>
        <v>0</v>
      </c>
    </row>
    <row r="29" spans="1:9" ht="15.75">
      <c r="A29" s="21" t="s">
        <v>48</v>
      </c>
      <c r="B29" s="38">
        <f>+SUMIF('פירוט הוצאות'!$A$3:$A$37,A29,'פירוט הוצאות'!$E$3:$E$37)</f>
        <v>0</v>
      </c>
      <c r="C29" s="38">
        <f>+SUMIF('פירוט הוצאות'!$A$3:$A$37,A29,'פירוט הוצאות'!$F$3:$F$37)</f>
        <v>0</v>
      </c>
      <c r="D29" s="38">
        <f>+SUMIF('פירוט הוצאות'!$A$3:$A$37,A29,'פירוט הוצאות'!$G$3:$G$37)</f>
        <v>0</v>
      </c>
      <c r="E29" s="38">
        <f>+SUMIF('פירוט הוצאות'!$A$3:$A$37,A29,'פירוט הוצאות'!$H$3:$H$37)</f>
        <v>0</v>
      </c>
      <c r="F29" s="30">
        <f>(C29*$F$9)+(B29*$E$9)+($G$9*D29)+($H$9*E29)</f>
        <v>0</v>
      </c>
      <c r="G29" s="30">
        <f>+SUMIF('פירוט הוצאות'!$A$3:$A$37,A29,'פירוט הוצאות'!$D$3:$D$37)</f>
        <v>0</v>
      </c>
      <c r="H29" s="30"/>
      <c r="I29" s="37">
        <f>G29+F29</f>
        <v>0</v>
      </c>
    </row>
    <row r="30" spans="1:9" ht="15.75">
      <c r="A30" s="21" t="s">
        <v>6</v>
      </c>
      <c r="B30" s="38">
        <f>+SUMIF('פירוט הוצאות'!$A$3:$A$37,A30,'פירוט הוצאות'!$E$3:$E$37)</f>
        <v>0</v>
      </c>
      <c r="C30" s="38">
        <f>+SUMIF('פירוט הוצאות'!$A$3:$A$37,A30,'פירוט הוצאות'!$F$3:$F$37)</f>
        <v>0</v>
      </c>
      <c r="D30" s="38">
        <f>+SUMIF('פירוט הוצאות'!$A$3:$A$37,A30,'פירוט הוצאות'!$G$3:$G$37)</f>
        <v>0</v>
      </c>
      <c r="E30" s="38">
        <f>+SUMIF('פירוט הוצאות'!$A$3:$A$37,A30,'פירוט הוצאות'!$H$3:$H$37)</f>
        <v>0</v>
      </c>
      <c r="F30" s="30">
        <f>(C30*$F$9)+(B30*$E$9)+($G$9*D30)+($H$9*E30)</f>
        <v>0</v>
      </c>
      <c r="G30" s="30">
        <f>+SUMIF('פירוט הוצאות'!$A$3:$A$37,A30,'פירוט הוצאות'!$D$3:$D$37)</f>
        <v>0</v>
      </c>
      <c r="H30" s="30"/>
      <c r="I30" s="37">
        <f>G30+F30</f>
        <v>0</v>
      </c>
    </row>
    <row r="31" spans="1:9" ht="15.75">
      <c r="A31" s="21" t="s">
        <v>7</v>
      </c>
      <c r="B31" s="38">
        <f>+SUMIF('פירוט הוצאות'!$A$3:$A$37,A31,'פירוט הוצאות'!$E$3:$E$37)</f>
        <v>0</v>
      </c>
      <c r="C31" s="38">
        <f>+SUMIF('פירוט הוצאות'!$A$3:$A$37,A31,'פירוט הוצאות'!$F$3:$F$37)</f>
        <v>0</v>
      </c>
      <c r="D31" s="38">
        <f>+SUMIF('פירוט הוצאות'!$A$3:$A$37,A31,'פירוט הוצאות'!$G$3:$G$37)</f>
        <v>0</v>
      </c>
      <c r="E31" s="38">
        <f>+SUMIF('פירוט הוצאות'!$A$3:$A$37,A31,'פירוט הוצאות'!$H$3:$H$37)</f>
        <v>0</v>
      </c>
      <c r="F31" s="30">
        <f>(C31*$F$9)+(B31*$E$9)+($G$9*D31)+($H$9*E31)</f>
        <v>0</v>
      </c>
      <c r="G31" s="30">
        <f>+SUMIF('פירוט הוצאות'!$A$3:$A$37,A31,'פירוט הוצאות'!$D$3:$D$37)</f>
        <v>0</v>
      </c>
      <c r="H31" s="30"/>
      <c r="I31" s="37">
        <f>G31+F31</f>
        <v>0</v>
      </c>
    </row>
    <row r="32" spans="1:11" ht="15.75">
      <c r="A32" s="35"/>
      <c r="B32" s="39">
        <f aca="true" t="shared" si="0" ref="B32:G32">SUM(B28:B31)</f>
        <v>0</v>
      </c>
      <c r="C32" s="39">
        <f t="shared" si="0"/>
        <v>0</v>
      </c>
      <c r="D32" s="39">
        <f t="shared" si="0"/>
        <v>0</v>
      </c>
      <c r="E32" s="39">
        <f t="shared" si="0"/>
        <v>0</v>
      </c>
      <c r="F32" s="39">
        <f t="shared" si="0"/>
        <v>0</v>
      </c>
      <c r="G32" s="39">
        <f t="shared" si="0"/>
        <v>0</v>
      </c>
      <c r="H32" s="30"/>
      <c r="I32" s="40">
        <f>SUM(I28:I31)</f>
        <v>0</v>
      </c>
      <c r="J32" s="6">
        <f>+IF(I32='פירוט הוצאות'!I38,"","תקלה")</f>
      </c>
      <c r="K32" s="45"/>
    </row>
    <row r="33" spans="2:9" ht="15.75">
      <c r="B33" s="30"/>
      <c r="C33" s="30"/>
      <c r="D33" s="30"/>
      <c r="E33" s="30"/>
      <c r="F33" s="30"/>
      <c r="G33" s="30"/>
      <c r="H33" s="30"/>
      <c r="I33" s="37"/>
    </row>
    <row r="34" spans="1:16" s="57" customFormat="1" ht="20.25">
      <c r="A34" s="55" t="s">
        <v>8</v>
      </c>
      <c r="B34" s="81">
        <f>SUM(B27:B31)+B25</f>
        <v>0</v>
      </c>
      <c r="C34" s="81">
        <f>SUM(C27:C31)+C25</f>
        <v>0</v>
      </c>
      <c r="D34" s="81">
        <f>SUM(D27:D31)+D25</f>
        <v>0</v>
      </c>
      <c r="E34" s="81">
        <f>SUM(E27:E31)+E25</f>
        <v>0</v>
      </c>
      <c r="F34" s="81">
        <f>SUM(F27:F31)+F25</f>
        <v>0</v>
      </c>
      <c r="G34" s="81">
        <f>SUM(G28:G31)+G25</f>
        <v>0</v>
      </c>
      <c r="H34" s="56"/>
      <c r="I34" s="81">
        <f>+I32+I25</f>
        <v>0</v>
      </c>
      <c r="N34" s="62"/>
      <c r="O34" s="62"/>
      <c r="P34" s="62"/>
    </row>
    <row r="35" spans="2:9" ht="15.75">
      <c r="B35" s="30"/>
      <c r="C35" s="30"/>
      <c r="D35" s="30"/>
      <c r="E35" s="30"/>
      <c r="F35" s="30"/>
      <c r="G35" s="30"/>
      <c r="H35" s="30"/>
      <c r="I35" s="37"/>
    </row>
    <row r="36" spans="1:9" ht="15.75">
      <c r="A36" s="41" t="s">
        <v>50</v>
      </c>
      <c r="B36" s="72"/>
      <c r="C36" s="72"/>
      <c r="D36" s="72"/>
      <c r="E36" s="72"/>
      <c r="F36" s="42">
        <f>(B36*$E$9+C36*$F$9+D36*$G$9+E36*$H$9)</f>
        <v>0</v>
      </c>
      <c r="G36" s="72"/>
      <c r="H36" s="37"/>
      <c r="I36" s="37">
        <f>G36+F36</f>
        <v>0</v>
      </c>
    </row>
    <row r="37" spans="2:9" ht="15.75">
      <c r="B37" s="37"/>
      <c r="C37" s="37"/>
      <c r="D37" s="37"/>
      <c r="E37" s="37"/>
      <c r="F37" s="42"/>
      <c r="G37" s="42"/>
      <c r="H37" s="42"/>
      <c r="I37" s="42"/>
    </row>
    <row r="38" spans="1:9" ht="16.5" thickBot="1">
      <c r="A38" s="43" t="s">
        <v>38</v>
      </c>
      <c r="B38" s="58">
        <f aca="true" t="shared" si="1" ref="B38:G38">+B34-B36</f>
        <v>0</v>
      </c>
      <c r="C38" s="58">
        <f t="shared" si="1"/>
        <v>0</v>
      </c>
      <c r="D38" s="58">
        <f t="shared" si="1"/>
        <v>0</v>
      </c>
      <c r="E38" s="58">
        <f t="shared" si="1"/>
        <v>0</v>
      </c>
      <c r="F38" s="58">
        <f t="shared" si="1"/>
        <v>0</v>
      </c>
      <c r="G38" s="58">
        <f t="shared" si="1"/>
        <v>0</v>
      </c>
      <c r="H38" s="42"/>
      <c r="I38" s="58">
        <f>+I34-I36</f>
        <v>0</v>
      </c>
    </row>
    <row r="39" spans="1:9" ht="16.5" thickTop="1">
      <c r="A39" s="44"/>
      <c r="I39" s="54"/>
    </row>
    <row r="40" spans="1:9" ht="15.75">
      <c r="A40" s="43"/>
      <c r="C40" s="45"/>
      <c r="F40" s="45"/>
      <c r="I40" s="45"/>
    </row>
    <row r="41" ht="15.75">
      <c r="I41" s="45"/>
    </row>
    <row r="42" spans="1:9" ht="15.75">
      <c r="A42" s="34"/>
      <c r="D42" s="34"/>
      <c r="E42" s="34"/>
      <c r="G42" s="34"/>
      <c r="I42" s="41"/>
    </row>
    <row r="43" ht="15.75">
      <c r="I43" s="41"/>
    </row>
    <row r="44" spans="3:9" ht="16.5" thickBot="1">
      <c r="C44" s="102"/>
      <c r="D44" s="102"/>
      <c r="E44" s="46"/>
      <c r="F44" s="41"/>
      <c r="G44" s="47"/>
      <c r="I44" s="41"/>
    </row>
    <row r="45" spans="3:7" ht="16.5" thickTop="1">
      <c r="C45" s="101" t="s">
        <v>9</v>
      </c>
      <c r="D45" s="101"/>
      <c r="E45" s="48"/>
      <c r="G45" s="13" t="s">
        <v>10</v>
      </c>
    </row>
    <row r="48" spans="1:7" ht="16.5" thickBot="1">
      <c r="A48" s="73"/>
      <c r="C48" s="102"/>
      <c r="D48" s="102"/>
      <c r="E48" s="46"/>
      <c r="F48" s="41"/>
      <c r="G48" s="47"/>
    </row>
    <row r="49" spans="1:7" ht="16.5" thickTop="1">
      <c r="A49" s="13" t="s">
        <v>14</v>
      </c>
      <c r="C49" s="101" t="s">
        <v>11</v>
      </c>
      <c r="D49" s="101"/>
      <c r="E49" s="48"/>
      <c r="G49" s="13" t="s">
        <v>10</v>
      </c>
    </row>
  </sheetData>
  <sheetProtection password="C735" sheet="1" selectLockedCells="1"/>
  <mergeCells count="14">
    <mergeCell ref="C49:D49"/>
    <mergeCell ref="C45:D45"/>
    <mergeCell ref="C44:D44"/>
    <mergeCell ref="C48:D48"/>
    <mergeCell ref="F16:H16"/>
    <mergeCell ref="F17:H17"/>
    <mergeCell ref="D6:E6"/>
    <mergeCell ref="B7:C7"/>
    <mergeCell ref="B8:C8"/>
    <mergeCell ref="B9:C9"/>
    <mergeCell ref="B10:C10"/>
    <mergeCell ref="J25:L25"/>
    <mergeCell ref="B14:C14"/>
    <mergeCell ref="F15:H15"/>
  </mergeCells>
  <conditionalFormatting sqref="F17">
    <cfRule type="cellIs" priority="6" dxfId="5" operator="equal" stopIfTrue="1">
      <formula>"נא לבדוק את ימי האשל"</formula>
    </cfRule>
  </conditionalFormatting>
  <conditionalFormatting sqref="J28:J32">
    <cfRule type="cellIs" priority="5" dxfId="4" operator="equal" stopIfTrue="1">
      <formula>"תקלה"</formula>
    </cfRule>
  </conditionalFormatting>
  <conditionalFormatting sqref="J25:L25">
    <cfRule type="cellIs" priority="4" dxfId="0" operator="equal" stopIfTrue="1">
      <formula>"חריגה בהוצאות אשל"</formula>
    </cfRule>
  </conditionalFormatting>
  <conditionalFormatting sqref="F16:H16">
    <cfRule type="cellIs" priority="3" dxfId="0" operator="equal" stopIfTrue="1">
      <formula>"נא להזין תאריך המרה קובע"</formula>
    </cfRule>
  </conditionalFormatting>
  <conditionalFormatting sqref="F15:H15">
    <cfRule type="cellIs" priority="2" dxfId="0" operator="equal" stopIfTrue="1">
      <formula>"נא להזין שער המרה USD"</formula>
    </cfRule>
  </conditionalFormatting>
  <conditionalFormatting sqref="M25:O25">
    <cfRule type="cellIs" priority="1" dxfId="0" operator="greaterThan" stopIfTrue="1">
      <formula>0</formula>
    </cfRule>
  </conditionalFormatting>
  <dataValidations count="1">
    <dataValidation type="list" showInputMessage="1" showErrorMessage="1" sqref="B15:E15">
      <formula1>$V$5:$V$6</formula1>
    </dataValidation>
  </dataValidations>
  <printOptions/>
  <pageMargins left="0.7480314960629921" right="0.7480314960629921" top="1.5748031496062993" bottom="0.984251968503937" header="0.5118110236220472" footer="0.5118110236220472"/>
  <pageSetup fitToHeight="1" fitToWidth="1" horizontalDpi="300" verticalDpi="300" orientation="portrait" paperSize="9" scale="68" r:id="rId3"/>
  <headerFooter alignWithMargins="0">
    <oddHeader>&amp;L&amp;G&amp;C&amp;"Arial,מודגש"&amp;20&amp;Uדוח נסיעה עסקית לחו"ל&amp;R&amp;"Arial,מודגש"&amp;16יניב מרדכי
רואה חשבון</oddHeader>
    <oddFooter xml:space="preserve">&amp;R&amp;12כל הזכויות שמורות ליניב מרדכי ייעוץ וניהול בע"מ
רח' העמל 11 א.ת. חדש ראש העין 48092
טלפון  03-6055113 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3">
    <pageSetUpPr fitToPage="1"/>
  </sheetPr>
  <dimension ref="A1:P43"/>
  <sheetViews>
    <sheetView rightToLeft="1" zoomScalePageLayoutView="0" workbookViewId="0" topLeftCell="A1">
      <pane ySplit="2" topLeftCell="A3" activePane="bottomLeft" state="frozen"/>
      <selection pane="topLeft" activeCell="A1" sqref="A1:IV1"/>
      <selection pane="bottomLeft" activeCell="A3" sqref="A3"/>
    </sheetView>
  </sheetViews>
  <sheetFormatPr defaultColWidth="9.140625" defaultRowHeight="12.75"/>
  <cols>
    <col min="1" max="1" width="14.7109375" style="1" customWidth="1"/>
    <col min="2" max="2" width="10.00390625" style="1" customWidth="1"/>
    <col min="3" max="4" width="19.28125" style="1" customWidth="1"/>
    <col min="5" max="9" width="15.00390625" style="1" hidden="1" customWidth="1"/>
    <col min="10" max="10" width="59.421875" style="1" customWidth="1"/>
    <col min="11" max="16384" width="9.140625" style="1" customWidth="1"/>
  </cols>
  <sheetData>
    <row r="1" spans="1:16" ht="18">
      <c r="A1" s="41"/>
      <c r="B1" s="41"/>
      <c r="C1" s="63" t="s">
        <v>3</v>
      </c>
      <c r="D1" s="63" t="s">
        <v>3</v>
      </c>
      <c r="E1" s="105"/>
      <c r="F1" s="105"/>
      <c r="G1" s="105"/>
      <c r="H1" s="64"/>
      <c r="I1" s="63" t="s">
        <v>4</v>
      </c>
      <c r="J1" s="41"/>
      <c r="K1" s="9" t="str">
        <f>'דף מרכז'!E8</f>
        <v>USD</v>
      </c>
      <c r="L1" s="9">
        <f>'דף מרכז'!F8</f>
        <v>0</v>
      </c>
      <c r="M1" s="9">
        <f>'דף מרכז'!G8</f>
        <v>0</v>
      </c>
      <c r="N1" s="9">
        <f>'דף מרכז'!H8</f>
        <v>0</v>
      </c>
      <c r="O1" s="2"/>
      <c r="P1" s="2"/>
    </row>
    <row r="2" spans="1:16" ht="18">
      <c r="A2" s="41" t="s">
        <v>47</v>
      </c>
      <c r="B2" s="65" t="s">
        <v>13</v>
      </c>
      <c r="C2" s="66" t="s">
        <v>27</v>
      </c>
      <c r="D2" s="66" t="s">
        <v>5</v>
      </c>
      <c r="E2" s="66" t="str">
        <f>K1</f>
        <v>USD</v>
      </c>
      <c r="F2" s="66">
        <f>L1</f>
        <v>0</v>
      </c>
      <c r="G2" s="66">
        <f>M1</f>
        <v>0</v>
      </c>
      <c r="H2" s="66">
        <f>N1</f>
        <v>0</v>
      </c>
      <c r="I2" s="66" t="s">
        <v>5</v>
      </c>
      <c r="J2" s="83" t="s">
        <v>12</v>
      </c>
      <c r="K2" s="9">
        <f>'דף מרכז'!E9</f>
        <v>0</v>
      </c>
      <c r="L2" s="9">
        <f>'דף מרכז'!F9</f>
        <v>0</v>
      </c>
      <c r="M2" s="9">
        <f>'דף מרכז'!G9</f>
        <v>0</v>
      </c>
      <c r="N2" s="9">
        <f>'דף מרכז'!H9</f>
        <v>0</v>
      </c>
      <c r="O2" s="2"/>
      <c r="P2" s="2"/>
    </row>
    <row r="3" spans="1:14" ht="15.75">
      <c r="A3" s="67"/>
      <c r="B3" s="68"/>
      <c r="C3" s="69"/>
      <c r="D3" s="69"/>
      <c r="E3" s="70">
        <f>IF(B3=$K$1,C3,0)</f>
        <v>0</v>
      </c>
      <c r="F3" s="70">
        <f>IF(B3=$L$1,C3,0)</f>
        <v>0</v>
      </c>
      <c r="G3" s="70">
        <f>IF(B3=$M$1,C3,0)</f>
        <v>0</v>
      </c>
      <c r="H3" s="70">
        <f>IF(B3=$N$1,C3,0)</f>
        <v>0</v>
      </c>
      <c r="I3" s="71">
        <f>+D3+E3*$K$2+F3*$L$2+G3*$M$2+H3*$N$2</f>
        <v>0</v>
      </c>
      <c r="J3" s="82"/>
      <c r="K3" s="84"/>
      <c r="L3" s="84"/>
      <c r="M3" s="84"/>
      <c r="N3" s="8"/>
    </row>
    <row r="4" spans="1:14" ht="15.75">
      <c r="A4" s="67"/>
      <c r="B4" s="68"/>
      <c r="C4" s="69"/>
      <c r="D4" s="69"/>
      <c r="E4" s="70">
        <f aca="true" t="shared" si="0" ref="E4:E37">IF(B4=$K$1,C4,0)</f>
        <v>0</v>
      </c>
      <c r="F4" s="70">
        <f aca="true" t="shared" si="1" ref="F4:F37">IF(B4=$L$1,C4,0)</f>
        <v>0</v>
      </c>
      <c r="G4" s="70">
        <f aca="true" t="shared" si="2" ref="G4:G37">IF(B4=$M$1,C4,0)</f>
        <v>0</v>
      </c>
      <c r="H4" s="70">
        <f aca="true" t="shared" si="3" ref="H4:H37">IF(B4=$N$1,C4,0)</f>
        <v>0</v>
      </c>
      <c r="I4" s="71">
        <f aca="true" t="shared" si="4" ref="I4:I37">+D4+E4*$K$2+F4*$L$2+G4*$M$2+H4*$N$2</f>
        <v>0</v>
      </c>
      <c r="J4" s="82"/>
      <c r="K4" s="84"/>
      <c r="L4" s="84"/>
      <c r="M4" s="84"/>
      <c r="N4" s="8"/>
    </row>
    <row r="5" spans="1:14" ht="15.75">
      <c r="A5" s="67"/>
      <c r="B5" s="68"/>
      <c r="C5" s="69"/>
      <c r="D5" s="69"/>
      <c r="E5" s="70">
        <f t="shared" si="0"/>
        <v>0</v>
      </c>
      <c r="F5" s="70">
        <f t="shared" si="1"/>
        <v>0</v>
      </c>
      <c r="G5" s="70">
        <f t="shared" si="2"/>
        <v>0</v>
      </c>
      <c r="H5" s="70">
        <f t="shared" si="3"/>
        <v>0</v>
      </c>
      <c r="I5" s="71">
        <f t="shared" si="4"/>
        <v>0</v>
      </c>
      <c r="J5" s="82"/>
      <c r="K5" s="84"/>
      <c r="L5" s="84"/>
      <c r="M5" s="84"/>
      <c r="N5" s="8"/>
    </row>
    <row r="6" spans="1:14" ht="15.75">
      <c r="A6" s="67"/>
      <c r="B6" s="68"/>
      <c r="C6" s="69"/>
      <c r="D6" s="69"/>
      <c r="E6" s="70">
        <f t="shared" si="0"/>
        <v>0</v>
      </c>
      <c r="F6" s="70">
        <f t="shared" si="1"/>
        <v>0</v>
      </c>
      <c r="G6" s="70">
        <f t="shared" si="2"/>
        <v>0</v>
      </c>
      <c r="H6" s="70">
        <f t="shared" si="3"/>
        <v>0</v>
      </c>
      <c r="I6" s="71">
        <f t="shared" si="4"/>
        <v>0</v>
      </c>
      <c r="J6" s="82"/>
      <c r="K6" s="84"/>
      <c r="L6" s="84"/>
      <c r="M6" s="84"/>
      <c r="N6" s="8"/>
    </row>
    <row r="7" spans="1:14" ht="15.75">
      <c r="A7" s="67"/>
      <c r="B7" s="68"/>
      <c r="C7" s="69"/>
      <c r="D7" s="69"/>
      <c r="E7" s="70">
        <f t="shared" si="0"/>
        <v>0</v>
      </c>
      <c r="F7" s="70">
        <f t="shared" si="1"/>
        <v>0</v>
      </c>
      <c r="G7" s="70">
        <f t="shared" si="2"/>
        <v>0</v>
      </c>
      <c r="H7" s="70">
        <f t="shared" si="3"/>
        <v>0</v>
      </c>
      <c r="I7" s="71">
        <f t="shared" si="4"/>
        <v>0</v>
      </c>
      <c r="J7" s="82"/>
      <c r="K7" s="84"/>
      <c r="L7" s="84"/>
      <c r="M7" s="84"/>
      <c r="N7" s="8"/>
    </row>
    <row r="8" spans="1:14" ht="15.75">
      <c r="A8" s="67"/>
      <c r="B8" s="68"/>
      <c r="C8" s="69"/>
      <c r="D8" s="69"/>
      <c r="E8" s="70">
        <f t="shared" si="0"/>
        <v>0</v>
      </c>
      <c r="F8" s="70">
        <f t="shared" si="1"/>
        <v>0</v>
      </c>
      <c r="G8" s="70">
        <f t="shared" si="2"/>
        <v>0</v>
      </c>
      <c r="H8" s="70">
        <f t="shared" si="3"/>
        <v>0</v>
      </c>
      <c r="I8" s="71">
        <f t="shared" si="4"/>
        <v>0</v>
      </c>
      <c r="J8" s="82"/>
      <c r="K8" s="84"/>
      <c r="L8" s="84"/>
      <c r="M8" s="84"/>
      <c r="N8" s="8"/>
    </row>
    <row r="9" spans="1:14" ht="15.75">
      <c r="A9" s="67"/>
      <c r="B9" s="68"/>
      <c r="C9" s="69"/>
      <c r="D9" s="69"/>
      <c r="E9" s="70">
        <f t="shared" si="0"/>
        <v>0</v>
      </c>
      <c r="F9" s="70">
        <f t="shared" si="1"/>
        <v>0</v>
      </c>
      <c r="G9" s="70">
        <f t="shared" si="2"/>
        <v>0</v>
      </c>
      <c r="H9" s="70">
        <f t="shared" si="3"/>
        <v>0</v>
      </c>
      <c r="I9" s="71">
        <f t="shared" si="4"/>
        <v>0</v>
      </c>
      <c r="J9" s="82"/>
      <c r="K9" s="84"/>
      <c r="L9" s="84"/>
      <c r="M9" s="84"/>
      <c r="N9" s="8"/>
    </row>
    <row r="10" spans="1:14" ht="15.75">
      <c r="A10" s="67"/>
      <c r="B10" s="68"/>
      <c r="C10" s="69"/>
      <c r="D10" s="69"/>
      <c r="E10" s="70">
        <f t="shared" si="0"/>
        <v>0</v>
      </c>
      <c r="F10" s="70">
        <f t="shared" si="1"/>
        <v>0</v>
      </c>
      <c r="G10" s="70">
        <f t="shared" si="2"/>
        <v>0</v>
      </c>
      <c r="H10" s="70">
        <f t="shared" si="3"/>
        <v>0</v>
      </c>
      <c r="I10" s="71">
        <f t="shared" si="4"/>
        <v>0</v>
      </c>
      <c r="J10" s="82"/>
      <c r="K10" s="84"/>
      <c r="L10" s="84"/>
      <c r="M10" s="84"/>
      <c r="N10" s="8"/>
    </row>
    <row r="11" spans="1:14" ht="15.75">
      <c r="A11" s="67"/>
      <c r="B11" s="68"/>
      <c r="C11" s="69"/>
      <c r="D11" s="69"/>
      <c r="E11" s="70">
        <f t="shared" si="0"/>
        <v>0</v>
      </c>
      <c r="F11" s="70">
        <f t="shared" si="1"/>
        <v>0</v>
      </c>
      <c r="G11" s="70">
        <f t="shared" si="2"/>
        <v>0</v>
      </c>
      <c r="H11" s="70">
        <f t="shared" si="3"/>
        <v>0</v>
      </c>
      <c r="I11" s="71">
        <f t="shared" si="4"/>
        <v>0</v>
      </c>
      <c r="J11" s="82"/>
      <c r="K11" s="84"/>
      <c r="L11" s="84"/>
      <c r="M11" s="84"/>
      <c r="N11" s="8"/>
    </row>
    <row r="12" spans="1:14" ht="15.75">
      <c r="A12" s="67"/>
      <c r="B12" s="68"/>
      <c r="C12" s="69"/>
      <c r="D12" s="69"/>
      <c r="E12" s="70">
        <f t="shared" si="0"/>
        <v>0</v>
      </c>
      <c r="F12" s="70">
        <f t="shared" si="1"/>
        <v>0</v>
      </c>
      <c r="G12" s="70">
        <f t="shared" si="2"/>
        <v>0</v>
      </c>
      <c r="H12" s="70">
        <f t="shared" si="3"/>
        <v>0</v>
      </c>
      <c r="I12" s="71">
        <f t="shared" si="4"/>
        <v>0</v>
      </c>
      <c r="J12" s="82"/>
      <c r="K12" s="84"/>
      <c r="L12" s="84"/>
      <c r="M12" s="84"/>
      <c r="N12" s="8"/>
    </row>
    <row r="13" spans="1:14" ht="15.75">
      <c r="A13" s="67"/>
      <c r="B13" s="68"/>
      <c r="C13" s="69"/>
      <c r="D13" s="69"/>
      <c r="E13" s="70">
        <f t="shared" si="0"/>
        <v>0</v>
      </c>
      <c r="F13" s="70">
        <f t="shared" si="1"/>
        <v>0</v>
      </c>
      <c r="G13" s="70">
        <f t="shared" si="2"/>
        <v>0</v>
      </c>
      <c r="H13" s="70">
        <f t="shared" si="3"/>
        <v>0</v>
      </c>
      <c r="I13" s="71">
        <f t="shared" si="4"/>
        <v>0</v>
      </c>
      <c r="J13" s="82"/>
      <c r="K13" s="84"/>
      <c r="L13" s="84"/>
      <c r="M13" s="84"/>
      <c r="N13" s="8"/>
    </row>
    <row r="14" spans="1:14" ht="15.75">
      <c r="A14" s="67"/>
      <c r="B14" s="68"/>
      <c r="C14" s="69"/>
      <c r="D14" s="69"/>
      <c r="E14" s="70">
        <f t="shared" si="0"/>
        <v>0</v>
      </c>
      <c r="F14" s="70">
        <f t="shared" si="1"/>
        <v>0</v>
      </c>
      <c r="G14" s="70">
        <f t="shared" si="2"/>
        <v>0</v>
      </c>
      <c r="H14" s="70">
        <f t="shared" si="3"/>
        <v>0</v>
      </c>
      <c r="I14" s="71">
        <f t="shared" si="4"/>
        <v>0</v>
      </c>
      <c r="J14" s="82"/>
      <c r="K14" s="84"/>
      <c r="L14" s="84"/>
      <c r="M14" s="84"/>
      <c r="N14" s="8"/>
    </row>
    <row r="15" spans="1:14" ht="15.75">
      <c r="A15" s="67"/>
      <c r="B15" s="68"/>
      <c r="C15" s="69"/>
      <c r="D15" s="69"/>
      <c r="E15" s="70">
        <f t="shared" si="0"/>
        <v>0</v>
      </c>
      <c r="F15" s="70">
        <f t="shared" si="1"/>
        <v>0</v>
      </c>
      <c r="G15" s="70">
        <f t="shared" si="2"/>
        <v>0</v>
      </c>
      <c r="H15" s="70">
        <f t="shared" si="3"/>
        <v>0</v>
      </c>
      <c r="I15" s="71">
        <f t="shared" si="4"/>
        <v>0</v>
      </c>
      <c r="J15" s="82"/>
      <c r="K15" s="84"/>
      <c r="L15" s="84"/>
      <c r="M15" s="84"/>
      <c r="N15" s="8"/>
    </row>
    <row r="16" spans="1:14" ht="15.75">
      <c r="A16" s="67"/>
      <c r="B16" s="68"/>
      <c r="C16" s="69"/>
      <c r="D16" s="69"/>
      <c r="E16" s="70">
        <f t="shared" si="0"/>
        <v>0</v>
      </c>
      <c r="F16" s="70">
        <f t="shared" si="1"/>
        <v>0</v>
      </c>
      <c r="G16" s="70">
        <f t="shared" si="2"/>
        <v>0</v>
      </c>
      <c r="H16" s="70">
        <f t="shared" si="3"/>
        <v>0</v>
      </c>
      <c r="I16" s="71">
        <f t="shared" si="4"/>
        <v>0</v>
      </c>
      <c r="J16" s="82"/>
      <c r="K16" s="84"/>
      <c r="L16" s="84"/>
      <c r="M16" s="84"/>
      <c r="N16" s="8"/>
    </row>
    <row r="17" spans="1:14" ht="15.75">
      <c r="A17" s="67"/>
      <c r="B17" s="68"/>
      <c r="C17" s="69"/>
      <c r="D17" s="69"/>
      <c r="E17" s="70">
        <f t="shared" si="0"/>
        <v>0</v>
      </c>
      <c r="F17" s="70">
        <f t="shared" si="1"/>
        <v>0</v>
      </c>
      <c r="G17" s="70">
        <f t="shared" si="2"/>
        <v>0</v>
      </c>
      <c r="H17" s="70">
        <f t="shared" si="3"/>
        <v>0</v>
      </c>
      <c r="I17" s="71">
        <f t="shared" si="4"/>
        <v>0</v>
      </c>
      <c r="J17" s="82"/>
      <c r="K17" s="84"/>
      <c r="L17" s="84"/>
      <c r="M17" s="84"/>
      <c r="N17" s="8"/>
    </row>
    <row r="18" spans="1:14" ht="15.75">
      <c r="A18" s="67"/>
      <c r="B18" s="68"/>
      <c r="C18" s="69"/>
      <c r="D18" s="69"/>
      <c r="E18" s="70">
        <f t="shared" si="0"/>
        <v>0</v>
      </c>
      <c r="F18" s="70">
        <f t="shared" si="1"/>
        <v>0</v>
      </c>
      <c r="G18" s="70">
        <f t="shared" si="2"/>
        <v>0</v>
      </c>
      <c r="H18" s="70">
        <f t="shared" si="3"/>
        <v>0</v>
      </c>
      <c r="I18" s="71">
        <f t="shared" si="4"/>
        <v>0</v>
      </c>
      <c r="J18" s="82"/>
      <c r="K18" s="84"/>
      <c r="L18" s="84"/>
      <c r="M18" s="84"/>
      <c r="N18" s="8"/>
    </row>
    <row r="19" spans="1:14" ht="15.75">
      <c r="A19" s="67"/>
      <c r="B19" s="68"/>
      <c r="C19" s="69"/>
      <c r="D19" s="69"/>
      <c r="E19" s="70">
        <f t="shared" si="0"/>
        <v>0</v>
      </c>
      <c r="F19" s="70">
        <f t="shared" si="1"/>
        <v>0</v>
      </c>
      <c r="G19" s="70">
        <f t="shared" si="2"/>
        <v>0</v>
      </c>
      <c r="H19" s="70">
        <f t="shared" si="3"/>
        <v>0</v>
      </c>
      <c r="I19" s="71">
        <f t="shared" si="4"/>
        <v>0</v>
      </c>
      <c r="J19" s="82"/>
      <c r="K19" s="84"/>
      <c r="L19" s="84"/>
      <c r="M19" s="84"/>
      <c r="N19" s="8"/>
    </row>
    <row r="20" spans="1:14" ht="15.75">
      <c r="A20" s="67"/>
      <c r="B20" s="68"/>
      <c r="C20" s="69"/>
      <c r="D20" s="69"/>
      <c r="E20" s="70">
        <f t="shared" si="0"/>
        <v>0</v>
      </c>
      <c r="F20" s="70">
        <f t="shared" si="1"/>
        <v>0</v>
      </c>
      <c r="G20" s="70">
        <f t="shared" si="2"/>
        <v>0</v>
      </c>
      <c r="H20" s="70">
        <f t="shared" si="3"/>
        <v>0</v>
      </c>
      <c r="I20" s="71">
        <f t="shared" si="4"/>
        <v>0</v>
      </c>
      <c r="J20" s="82"/>
      <c r="K20" s="84"/>
      <c r="L20" s="84"/>
      <c r="M20" s="84"/>
      <c r="N20" s="8"/>
    </row>
    <row r="21" spans="1:14" ht="15.75">
      <c r="A21" s="67"/>
      <c r="B21" s="68"/>
      <c r="C21" s="69"/>
      <c r="D21" s="69"/>
      <c r="E21" s="70">
        <f t="shared" si="0"/>
        <v>0</v>
      </c>
      <c r="F21" s="70">
        <f t="shared" si="1"/>
        <v>0</v>
      </c>
      <c r="G21" s="70">
        <f t="shared" si="2"/>
        <v>0</v>
      </c>
      <c r="H21" s="70">
        <f t="shared" si="3"/>
        <v>0</v>
      </c>
      <c r="I21" s="71">
        <f t="shared" si="4"/>
        <v>0</v>
      </c>
      <c r="J21" s="82"/>
      <c r="K21" s="84"/>
      <c r="L21" s="84"/>
      <c r="M21" s="84"/>
      <c r="N21" s="8"/>
    </row>
    <row r="22" spans="1:14" ht="15.75">
      <c r="A22" s="67"/>
      <c r="B22" s="68"/>
      <c r="C22" s="69"/>
      <c r="D22" s="69"/>
      <c r="E22" s="70">
        <f t="shared" si="0"/>
        <v>0</v>
      </c>
      <c r="F22" s="70">
        <f t="shared" si="1"/>
        <v>0</v>
      </c>
      <c r="G22" s="70">
        <f t="shared" si="2"/>
        <v>0</v>
      </c>
      <c r="H22" s="70">
        <f t="shared" si="3"/>
        <v>0</v>
      </c>
      <c r="I22" s="71">
        <f t="shared" si="4"/>
        <v>0</v>
      </c>
      <c r="J22" s="82"/>
      <c r="K22" s="84"/>
      <c r="L22" s="84"/>
      <c r="M22" s="84"/>
      <c r="N22" s="8"/>
    </row>
    <row r="23" spans="1:14" ht="15.75">
      <c r="A23" s="67"/>
      <c r="B23" s="68"/>
      <c r="C23" s="69"/>
      <c r="D23" s="69"/>
      <c r="E23" s="70">
        <f t="shared" si="0"/>
        <v>0</v>
      </c>
      <c r="F23" s="70">
        <f t="shared" si="1"/>
        <v>0</v>
      </c>
      <c r="G23" s="70">
        <f t="shared" si="2"/>
        <v>0</v>
      </c>
      <c r="H23" s="70">
        <f t="shared" si="3"/>
        <v>0</v>
      </c>
      <c r="I23" s="71">
        <f t="shared" si="4"/>
        <v>0</v>
      </c>
      <c r="J23" s="82"/>
      <c r="K23" s="84"/>
      <c r="L23" s="84"/>
      <c r="M23" s="84"/>
      <c r="N23" s="8"/>
    </row>
    <row r="24" spans="1:14" ht="15.75">
      <c r="A24" s="67"/>
      <c r="B24" s="68"/>
      <c r="C24" s="69"/>
      <c r="D24" s="69"/>
      <c r="E24" s="70">
        <f t="shared" si="0"/>
        <v>0</v>
      </c>
      <c r="F24" s="70">
        <f t="shared" si="1"/>
        <v>0</v>
      </c>
      <c r="G24" s="70">
        <f t="shared" si="2"/>
        <v>0</v>
      </c>
      <c r="H24" s="70">
        <f t="shared" si="3"/>
        <v>0</v>
      </c>
      <c r="I24" s="71">
        <f t="shared" si="4"/>
        <v>0</v>
      </c>
      <c r="J24" s="82"/>
      <c r="K24" s="84"/>
      <c r="L24" s="84"/>
      <c r="M24" s="84"/>
      <c r="N24" s="8"/>
    </row>
    <row r="25" spans="1:14" ht="15.75">
      <c r="A25" s="67"/>
      <c r="B25" s="68"/>
      <c r="C25" s="69"/>
      <c r="D25" s="69"/>
      <c r="E25" s="70">
        <f t="shared" si="0"/>
        <v>0</v>
      </c>
      <c r="F25" s="70">
        <f t="shared" si="1"/>
        <v>0</v>
      </c>
      <c r="G25" s="70">
        <f t="shared" si="2"/>
        <v>0</v>
      </c>
      <c r="H25" s="70">
        <f t="shared" si="3"/>
        <v>0</v>
      </c>
      <c r="I25" s="71">
        <f t="shared" si="4"/>
        <v>0</v>
      </c>
      <c r="J25" s="82"/>
      <c r="K25" s="84"/>
      <c r="L25" s="84"/>
      <c r="M25" s="84"/>
      <c r="N25" s="8"/>
    </row>
    <row r="26" spans="1:14" ht="15.75">
      <c r="A26" s="67"/>
      <c r="B26" s="68"/>
      <c r="C26" s="69"/>
      <c r="D26" s="69"/>
      <c r="E26" s="70">
        <f t="shared" si="0"/>
        <v>0</v>
      </c>
      <c r="F26" s="70">
        <f t="shared" si="1"/>
        <v>0</v>
      </c>
      <c r="G26" s="70">
        <f t="shared" si="2"/>
        <v>0</v>
      </c>
      <c r="H26" s="70">
        <f t="shared" si="3"/>
        <v>0</v>
      </c>
      <c r="I26" s="71">
        <f t="shared" si="4"/>
        <v>0</v>
      </c>
      <c r="J26" s="82"/>
      <c r="K26" s="84"/>
      <c r="L26" s="84"/>
      <c r="M26" s="84"/>
      <c r="N26" s="8"/>
    </row>
    <row r="27" spans="1:14" ht="15.75">
      <c r="A27" s="67"/>
      <c r="B27" s="68"/>
      <c r="C27" s="69"/>
      <c r="D27" s="69"/>
      <c r="E27" s="70">
        <f t="shared" si="0"/>
        <v>0</v>
      </c>
      <c r="F27" s="70">
        <f t="shared" si="1"/>
        <v>0</v>
      </c>
      <c r="G27" s="70">
        <f t="shared" si="2"/>
        <v>0</v>
      </c>
      <c r="H27" s="70">
        <f t="shared" si="3"/>
        <v>0</v>
      </c>
      <c r="I27" s="71">
        <f t="shared" si="4"/>
        <v>0</v>
      </c>
      <c r="J27" s="82"/>
      <c r="K27" s="84"/>
      <c r="L27" s="84"/>
      <c r="M27" s="84"/>
      <c r="N27" s="8"/>
    </row>
    <row r="28" spans="1:14" ht="15.75">
      <c r="A28" s="67"/>
      <c r="B28" s="68"/>
      <c r="C28" s="69"/>
      <c r="D28" s="69"/>
      <c r="E28" s="70">
        <f t="shared" si="0"/>
        <v>0</v>
      </c>
      <c r="F28" s="70">
        <f t="shared" si="1"/>
        <v>0</v>
      </c>
      <c r="G28" s="70">
        <f t="shared" si="2"/>
        <v>0</v>
      </c>
      <c r="H28" s="70">
        <f t="shared" si="3"/>
        <v>0</v>
      </c>
      <c r="I28" s="71">
        <f t="shared" si="4"/>
        <v>0</v>
      </c>
      <c r="J28" s="82"/>
      <c r="K28" s="84"/>
      <c r="L28" s="84"/>
      <c r="M28" s="84"/>
      <c r="N28" s="8"/>
    </row>
    <row r="29" spans="1:14" ht="15.75">
      <c r="A29" s="67"/>
      <c r="B29" s="68"/>
      <c r="C29" s="69"/>
      <c r="D29" s="69"/>
      <c r="E29" s="70">
        <f t="shared" si="0"/>
        <v>0</v>
      </c>
      <c r="F29" s="70">
        <f t="shared" si="1"/>
        <v>0</v>
      </c>
      <c r="G29" s="70">
        <f t="shared" si="2"/>
        <v>0</v>
      </c>
      <c r="H29" s="70">
        <f t="shared" si="3"/>
        <v>0</v>
      </c>
      <c r="I29" s="71">
        <f t="shared" si="4"/>
        <v>0</v>
      </c>
      <c r="J29" s="82"/>
      <c r="K29" s="84"/>
      <c r="L29" s="84"/>
      <c r="M29" s="84"/>
      <c r="N29" s="8"/>
    </row>
    <row r="30" spans="1:14" ht="15.75">
      <c r="A30" s="67"/>
      <c r="B30" s="68"/>
      <c r="C30" s="69"/>
      <c r="D30" s="69"/>
      <c r="E30" s="70">
        <f t="shared" si="0"/>
        <v>0</v>
      </c>
      <c r="F30" s="70">
        <f t="shared" si="1"/>
        <v>0</v>
      </c>
      <c r="G30" s="70">
        <f t="shared" si="2"/>
        <v>0</v>
      </c>
      <c r="H30" s="70">
        <f t="shared" si="3"/>
        <v>0</v>
      </c>
      <c r="I30" s="71">
        <f t="shared" si="4"/>
        <v>0</v>
      </c>
      <c r="J30" s="82"/>
      <c r="K30" s="84"/>
      <c r="L30" s="84"/>
      <c r="M30" s="84"/>
      <c r="N30" s="8"/>
    </row>
    <row r="31" spans="1:14" ht="15.75">
      <c r="A31" s="67"/>
      <c r="B31" s="68"/>
      <c r="C31" s="69"/>
      <c r="D31" s="69"/>
      <c r="E31" s="70">
        <f t="shared" si="0"/>
        <v>0</v>
      </c>
      <c r="F31" s="70">
        <f t="shared" si="1"/>
        <v>0</v>
      </c>
      <c r="G31" s="70">
        <f t="shared" si="2"/>
        <v>0</v>
      </c>
      <c r="H31" s="70">
        <f t="shared" si="3"/>
        <v>0</v>
      </c>
      <c r="I31" s="71">
        <f t="shared" si="4"/>
        <v>0</v>
      </c>
      <c r="J31" s="82"/>
      <c r="K31" s="84"/>
      <c r="L31" s="84"/>
      <c r="M31" s="84"/>
      <c r="N31" s="8"/>
    </row>
    <row r="32" spans="1:14" ht="15.75">
      <c r="A32" s="67"/>
      <c r="B32" s="68"/>
      <c r="C32" s="69"/>
      <c r="D32" s="69"/>
      <c r="E32" s="70">
        <f t="shared" si="0"/>
        <v>0</v>
      </c>
      <c r="F32" s="70">
        <f t="shared" si="1"/>
        <v>0</v>
      </c>
      <c r="G32" s="70">
        <f t="shared" si="2"/>
        <v>0</v>
      </c>
      <c r="H32" s="70">
        <f t="shared" si="3"/>
        <v>0</v>
      </c>
      <c r="I32" s="71">
        <f t="shared" si="4"/>
        <v>0</v>
      </c>
      <c r="J32" s="82"/>
      <c r="K32" s="84"/>
      <c r="L32" s="84"/>
      <c r="M32" s="84"/>
      <c r="N32" s="8"/>
    </row>
    <row r="33" spans="1:14" ht="15.75">
      <c r="A33" s="67"/>
      <c r="B33" s="68"/>
      <c r="C33" s="69"/>
      <c r="D33" s="69"/>
      <c r="E33" s="70">
        <f t="shared" si="0"/>
        <v>0</v>
      </c>
      <c r="F33" s="70">
        <f t="shared" si="1"/>
        <v>0</v>
      </c>
      <c r="G33" s="70">
        <f t="shared" si="2"/>
        <v>0</v>
      </c>
      <c r="H33" s="70">
        <f t="shared" si="3"/>
        <v>0</v>
      </c>
      <c r="I33" s="71">
        <f t="shared" si="4"/>
        <v>0</v>
      </c>
      <c r="J33" s="82"/>
      <c r="K33" s="84"/>
      <c r="L33" s="84"/>
      <c r="M33" s="84"/>
      <c r="N33" s="8"/>
    </row>
    <row r="34" spans="1:14" ht="15.75">
      <c r="A34" s="67"/>
      <c r="B34" s="68"/>
      <c r="C34" s="69"/>
      <c r="D34" s="69"/>
      <c r="E34" s="70">
        <f t="shared" si="0"/>
        <v>0</v>
      </c>
      <c r="F34" s="70">
        <f t="shared" si="1"/>
        <v>0</v>
      </c>
      <c r="G34" s="70">
        <f t="shared" si="2"/>
        <v>0</v>
      </c>
      <c r="H34" s="70">
        <f t="shared" si="3"/>
        <v>0</v>
      </c>
      <c r="I34" s="71">
        <f t="shared" si="4"/>
        <v>0</v>
      </c>
      <c r="J34" s="82"/>
      <c r="K34" s="84"/>
      <c r="L34" s="84"/>
      <c r="M34" s="84"/>
      <c r="N34" s="8"/>
    </row>
    <row r="35" spans="1:14" ht="15.75">
      <c r="A35" s="67"/>
      <c r="B35" s="68"/>
      <c r="C35" s="69"/>
      <c r="D35" s="69"/>
      <c r="E35" s="70">
        <f t="shared" si="0"/>
        <v>0</v>
      </c>
      <c r="F35" s="70">
        <f t="shared" si="1"/>
        <v>0</v>
      </c>
      <c r="G35" s="70">
        <f t="shared" si="2"/>
        <v>0</v>
      </c>
      <c r="H35" s="70">
        <f t="shared" si="3"/>
        <v>0</v>
      </c>
      <c r="I35" s="71">
        <f t="shared" si="4"/>
        <v>0</v>
      </c>
      <c r="J35" s="82"/>
      <c r="K35" s="84"/>
      <c r="L35" s="84"/>
      <c r="M35" s="84"/>
      <c r="N35" s="8"/>
    </row>
    <row r="36" spans="1:14" ht="15.75">
      <c r="A36" s="67"/>
      <c r="B36" s="68"/>
      <c r="C36" s="69"/>
      <c r="D36" s="69"/>
      <c r="E36" s="70">
        <f t="shared" si="0"/>
        <v>0</v>
      </c>
      <c r="F36" s="70">
        <f t="shared" si="1"/>
        <v>0</v>
      </c>
      <c r="G36" s="70">
        <f t="shared" si="2"/>
        <v>0</v>
      </c>
      <c r="H36" s="70">
        <f t="shared" si="3"/>
        <v>0</v>
      </c>
      <c r="I36" s="71">
        <f t="shared" si="4"/>
        <v>0</v>
      </c>
      <c r="J36" s="82"/>
      <c r="K36" s="84"/>
      <c r="L36" s="84"/>
      <c r="M36" s="84"/>
      <c r="N36" s="8"/>
    </row>
    <row r="37" spans="1:14" ht="15.75">
      <c r="A37" s="67"/>
      <c r="B37" s="68"/>
      <c r="C37" s="69"/>
      <c r="D37" s="69"/>
      <c r="E37" s="70">
        <f t="shared" si="0"/>
        <v>0</v>
      </c>
      <c r="F37" s="70">
        <f t="shared" si="1"/>
        <v>0</v>
      </c>
      <c r="G37" s="70">
        <f t="shared" si="2"/>
        <v>0</v>
      </c>
      <c r="H37" s="70">
        <f t="shared" si="3"/>
        <v>0</v>
      </c>
      <c r="I37" s="71">
        <f t="shared" si="4"/>
        <v>0</v>
      </c>
      <c r="J37" s="82"/>
      <c r="K37" s="84"/>
      <c r="L37" s="84"/>
      <c r="M37" s="84"/>
      <c r="N37" s="8"/>
    </row>
    <row r="38" spans="1:14" ht="13.5" hidden="1" thickBot="1">
      <c r="A38" s="104"/>
      <c r="B38" s="104"/>
      <c r="C38" s="8"/>
      <c r="D38" s="10">
        <f aca="true" t="shared" si="5" ref="D38:I38">SUM(D3:D37)</f>
        <v>0</v>
      </c>
      <c r="E38" s="10">
        <f t="shared" si="5"/>
        <v>0</v>
      </c>
      <c r="F38" s="10">
        <f t="shared" si="5"/>
        <v>0</v>
      </c>
      <c r="G38" s="10">
        <f t="shared" si="5"/>
        <v>0</v>
      </c>
      <c r="H38" s="10">
        <f t="shared" si="5"/>
        <v>0</v>
      </c>
      <c r="I38" s="10">
        <f t="shared" si="5"/>
        <v>0</v>
      </c>
      <c r="J38" s="8"/>
      <c r="K38" s="8"/>
      <c r="L38" s="8"/>
      <c r="M38" s="8"/>
      <c r="N38" s="8"/>
    </row>
    <row r="39" spans="1:14" ht="12.75">
      <c r="A39" s="3"/>
      <c r="B39" s="3"/>
      <c r="C39" s="5"/>
      <c r="D39" s="4"/>
      <c r="E39" s="4"/>
      <c r="F39" s="4"/>
      <c r="G39" s="4"/>
      <c r="H39" s="4"/>
      <c r="I39" s="4"/>
      <c r="J39" s="3"/>
      <c r="K39" s="8"/>
      <c r="L39" s="8"/>
      <c r="M39" s="8"/>
      <c r="N39" s="8"/>
    </row>
    <row r="40" spans="1:14" ht="12.75">
      <c r="A40" s="2" t="str">
        <f>+'דף מרכז'!A28</f>
        <v>אש"ל</v>
      </c>
      <c r="B40" s="2" t="str">
        <f>+'דף מרכז'!L5</f>
        <v>USD</v>
      </c>
      <c r="K40" s="8"/>
      <c r="L40" s="8"/>
      <c r="M40" s="8"/>
      <c r="N40" s="8"/>
    </row>
    <row r="41" spans="1:2" ht="12.75">
      <c r="A41" s="2" t="str">
        <f>+'דף מרכז'!A29</f>
        <v>טיסות ונסיעות</v>
      </c>
      <c r="B41" s="2">
        <f>+'דף מרכז'!L6</f>
        <v>0</v>
      </c>
    </row>
    <row r="42" spans="1:2" ht="12.75">
      <c r="A42" s="2" t="str">
        <f>+'דף מרכז'!A30</f>
        <v>מלון</v>
      </c>
      <c r="B42" s="2">
        <f>+'דף מרכז'!L7</f>
        <v>0</v>
      </c>
    </row>
    <row r="43" spans="1:2" ht="12.75">
      <c r="A43" s="2" t="str">
        <f>+'דף מרכז'!A31</f>
        <v>שונות</v>
      </c>
      <c r="B43" s="2">
        <f>+'דף מרכז'!L8</f>
        <v>0</v>
      </c>
    </row>
  </sheetData>
  <sheetProtection password="C735" sheet="1" selectLockedCells="1"/>
  <mergeCells count="2">
    <mergeCell ref="A38:B38"/>
    <mergeCell ref="E1:G1"/>
  </mergeCells>
  <dataValidations count="2">
    <dataValidation type="list" allowBlank="1" showInputMessage="1" showErrorMessage="1" sqref="B3:B37">
      <formula1>$B$40:$B$43</formula1>
    </dataValidation>
    <dataValidation type="list" allowBlank="1" showInputMessage="1" showErrorMessage="1" sqref="A3:A37">
      <formula1>$A$40:$A$43</formula1>
    </dataValidation>
  </dataValidations>
  <printOptions/>
  <pageMargins left="0.2362204724409449" right="0.2362204724409449" top="1.7322834645669292" bottom="0.7480314960629921" header="0.31496062992125984" footer="0.31496062992125984"/>
  <pageSetup fitToHeight="1" fitToWidth="1" horizontalDpi="300" verticalDpi="300" orientation="portrait" paperSize="9" scale="81" r:id="rId3"/>
  <headerFooter alignWithMargins="0">
    <oddHeader>&amp;L&amp;G&amp;C&amp;"Arial,מודגש"&amp;20&amp;Uדוח נסיעה עסקית לחו"ל
נספח פירוט הוצאות&amp;R&amp;"Arial,מודגש"&amp;16יניב מרדכי
רואה חשבון</oddHeader>
    <oddFooter xml:space="preserve">&amp;R&amp;12כל הזכויות שמורות ליניב מרדכי ייעוץ וניהול בע"מ
רח' העמל 11 א.ת. חדש ראש העין 48092
טלפון  03-6055113 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yklein</dc:creator>
  <cp:keywords/>
  <dc:description/>
  <cp:lastModifiedBy>Yaniv Mordechai CPA</cp:lastModifiedBy>
  <cp:lastPrinted>2018-04-17T15:24:26Z</cp:lastPrinted>
  <dcterms:created xsi:type="dcterms:W3CDTF">2002-01-04T10:56:03Z</dcterms:created>
  <dcterms:modified xsi:type="dcterms:W3CDTF">2019-04-04T17:28:09Z</dcterms:modified>
  <cp:category/>
  <cp:version/>
  <cp:contentType/>
  <cp:contentStatus/>
</cp:coreProperties>
</file>